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540" activeTab="1"/>
  </bookViews>
  <sheets>
    <sheet name="资产负债表" sheetId="1" r:id="rId1"/>
    <sheet name="业务活动表" sheetId="2" r:id="rId2"/>
    <sheet name="现金流量表" sheetId="3" r:id="rId3"/>
  </sheets>
  <externalReferences>
    <externalReference r:id="rId6"/>
  </externalReferences>
  <definedNames>
    <definedName name="_xlnm.Print_Area" localSheetId="2">'现金流量表'!$A$1:$D$41</definedName>
    <definedName name="_xlnm.Print_Area" localSheetId="1">'业务活动表'!$A$1:$H$28</definedName>
    <definedName name="_xlnm.Print_Area" localSheetId="0">'资产负债表'!$A$1:$H$36</definedName>
  </definedNames>
  <calcPr fullCalcOnLoad="1"/>
</workbook>
</file>

<file path=xl/sharedStrings.xml><?xml version="1.0" encoding="utf-8"?>
<sst xmlns="http://schemas.openxmlformats.org/spreadsheetml/2006/main" count="150" uniqueCount="135">
  <si>
    <t>编制单位：北京修远经济与社会研究基金会</t>
  </si>
  <si>
    <t>其中：捐赠收入</t>
  </si>
  <si>
    <t xml:space="preserve">      提供服务收入</t>
  </si>
  <si>
    <t>（一）业务活动成本</t>
  </si>
  <si>
    <t>其中：捐赠项目成本</t>
  </si>
  <si>
    <t>（二）管理费用</t>
  </si>
  <si>
    <t>（三）筹资费用</t>
  </si>
  <si>
    <t>（四）其他费用</t>
  </si>
  <si>
    <t>上年数</t>
  </si>
  <si>
    <t>本年数</t>
  </si>
  <si>
    <t>资 产 负 债 表</t>
  </si>
  <si>
    <t>会民非01表</t>
  </si>
  <si>
    <t>单位：元</t>
  </si>
  <si>
    <t>资　　　　产</t>
  </si>
  <si>
    <t xml:space="preserve"> 行次</t>
  </si>
  <si>
    <t>年初数</t>
  </si>
  <si>
    <t>年末数</t>
  </si>
  <si>
    <t>负债和净资产</t>
  </si>
  <si>
    <t>流动资产：</t>
  </si>
  <si>
    <t>流动负债：</t>
  </si>
  <si>
    <t>　货币资金</t>
  </si>
  <si>
    <t>　短期借款</t>
  </si>
  <si>
    <t>　短期投资</t>
  </si>
  <si>
    <t>　应付款项</t>
  </si>
  <si>
    <t>　应收款项</t>
  </si>
  <si>
    <t>　应付工资</t>
  </si>
  <si>
    <t>　预付账款</t>
  </si>
  <si>
    <t>　应交税金</t>
  </si>
  <si>
    <t>　存货</t>
  </si>
  <si>
    <t>　待摊费用</t>
  </si>
  <si>
    <t>　一年内到期的长期债权投资</t>
  </si>
  <si>
    <t>　其他流动资产</t>
  </si>
  <si>
    <t>　一年内到期的长期负债</t>
  </si>
  <si>
    <t>流动资产合计</t>
  </si>
  <si>
    <t>　其他流动负债　</t>
  </si>
  <si>
    <t>流动负债合计</t>
  </si>
  <si>
    <t>长期投资：</t>
  </si>
  <si>
    <t>　长期股权投资</t>
  </si>
  <si>
    <t>长期负债：</t>
  </si>
  <si>
    <t>　长期债权投资</t>
  </si>
  <si>
    <t>　长期借款</t>
  </si>
  <si>
    <t>长期投资合计</t>
  </si>
  <si>
    <t>　长期应付款</t>
  </si>
  <si>
    <t>固定资产：</t>
  </si>
  <si>
    <t>　其他长期负债</t>
  </si>
  <si>
    <t>　固定资产原价</t>
  </si>
  <si>
    <t>　长期负债合计</t>
  </si>
  <si>
    <t>　减：累计折旧　</t>
  </si>
  <si>
    <t>　固定资产净值　</t>
  </si>
  <si>
    <t>受托代理负债：</t>
  </si>
  <si>
    <t>　在建工程</t>
  </si>
  <si>
    <t>　受托代理负债</t>
  </si>
  <si>
    <t>　文物文化资产</t>
  </si>
  <si>
    <t>　　　　负债合计</t>
  </si>
  <si>
    <t>　固定资产清理</t>
  </si>
  <si>
    <t>固定资产合计</t>
  </si>
  <si>
    <t>净资产：</t>
  </si>
  <si>
    <t>无形资产：</t>
  </si>
  <si>
    <t>　非限定性净资产</t>
  </si>
  <si>
    <t>　无形资产</t>
  </si>
  <si>
    <t>　限定性净资产</t>
  </si>
  <si>
    <t>净资产合计</t>
  </si>
  <si>
    <t>受托代理资产：</t>
  </si>
  <si>
    <t>　受托代理资产</t>
  </si>
  <si>
    <t>资产合计</t>
  </si>
  <si>
    <t>负债和净资产总计</t>
  </si>
  <si>
    <t>业 务 活 动 表</t>
  </si>
  <si>
    <t>　　　　　</t>
  </si>
  <si>
    <t>　会民非02表</t>
  </si>
  <si>
    <t>　单位：元</t>
  </si>
  <si>
    <t>项   目</t>
  </si>
  <si>
    <t>行次</t>
  </si>
  <si>
    <t>非限定性</t>
  </si>
  <si>
    <t>限定性</t>
  </si>
  <si>
    <t>合计</t>
  </si>
  <si>
    <t>一、收入</t>
  </si>
  <si>
    <t>收入合计</t>
  </si>
  <si>
    <t>二、费用</t>
  </si>
  <si>
    <t>费用合计</t>
  </si>
  <si>
    <t>三、限定性净资产转为非限定性净资产</t>
  </si>
  <si>
    <t>四、净资产变动额（若为净资产减少额，以“-”号填列）</t>
  </si>
  <si>
    <t xml:space="preserve">      会费收入</t>
  </si>
  <si>
    <t xml:space="preserve">    　商品销售收入</t>
  </si>
  <si>
    <t>　  　政府补助收入</t>
  </si>
  <si>
    <t xml:space="preserve">      投资收益</t>
  </si>
  <si>
    <t xml:space="preserve">      其他收入</t>
  </si>
  <si>
    <t xml:space="preserve">      提供服务成本</t>
  </si>
  <si>
    <t xml:space="preserve">      商品销售成本</t>
  </si>
  <si>
    <t xml:space="preserve">      政府补助成本</t>
  </si>
  <si>
    <t xml:space="preserve">      税金及附加</t>
  </si>
  <si>
    <t>单位负责人：杨平                              复核：刘洋                                    制表：上官员连</t>
  </si>
  <si>
    <t>现 金 流 量 表</t>
  </si>
  <si>
    <t>会民非03表</t>
  </si>
  <si>
    <t>项            目</t>
  </si>
  <si>
    <t>一、业务活动产生的现金流量：</t>
  </si>
  <si>
    <t>接受捐赠收到的现金</t>
  </si>
  <si>
    <t>收到会费收到的现金</t>
  </si>
  <si>
    <t>提供服务收到的现金</t>
  </si>
  <si>
    <t>销售商品收到的现金</t>
  </si>
  <si>
    <t>政府补助收到的现金</t>
  </si>
  <si>
    <t>收到的其他与业务活动有关的现金</t>
  </si>
  <si>
    <t>现金流入小计</t>
  </si>
  <si>
    <t>提供捐赠或者资助支付的现金</t>
  </si>
  <si>
    <t>支付给员工以及为员工支付的现金</t>
  </si>
  <si>
    <t>购买商品接受劳务支付的现金</t>
  </si>
  <si>
    <t>支付的其他与业务活动有关的现金</t>
  </si>
  <si>
    <t>现金流出小计</t>
  </si>
  <si>
    <t>业务活动产生的现金净流量</t>
  </si>
  <si>
    <t>二、投资活动产生的现金净流量</t>
  </si>
  <si>
    <t>收回投资所收到的现金</t>
  </si>
  <si>
    <t>取得投资收益所收的现金</t>
  </si>
  <si>
    <t>处置固定资产和无形资产所收回的现金</t>
  </si>
  <si>
    <t>收到的其他与投资活动有关的现金</t>
  </si>
  <si>
    <t>购建固定资产和无形资产所支付的现金</t>
  </si>
  <si>
    <t xml:space="preserve">对外投资所支付的现金 </t>
  </si>
  <si>
    <t>支付的其他与投资活动有关的现金</t>
  </si>
  <si>
    <t>投资活动产生的现金流量净额</t>
  </si>
  <si>
    <t>三、筹资活动产生的现金流量</t>
  </si>
  <si>
    <t>借款所收到的现金</t>
  </si>
  <si>
    <t>收到的其他与筹资活动有关的现金</t>
  </si>
  <si>
    <t>偿还借款所支付的现金</t>
  </si>
  <si>
    <t>偿付利息所支付的现金</t>
  </si>
  <si>
    <t>支付的其他与筹资活动有关的现金</t>
  </si>
  <si>
    <t>筹资活动产生的现金流量净额</t>
  </si>
  <si>
    <t>四、汇率变动对现金的影响</t>
  </si>
  <si>
    <t>五、现金及现金等价物净增加额</t>
  </si>
  <si>
    <t xml:space="preserve">  预收账款</t>
  </si>
  <si>
    <t xml:space="preserve">  预提费用</t>
  </si>
  <si>
    <t xml:space="preserve">  预计负债</t>
  </si>
  <si>
    <t>单位负责人：杨平                     复核：刘洋                       制表：上官员连</t>
  </si>
  <si>
    <t>单位负责人：杨平                             复核：刘洋                              制表：上官员连</t>
  </si>
  <si>
    <t xml:space="preserve"> </t>
  </si>
  <si>
    <t>编制单位：北京修远经济与社会研究基金会      2019年度</t>
  </si>
  <si>
    <t xml:space="preserve">        2019年度</t>
  </si>
  <si>
    <t xml:space="preserve">    2019年12月31日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</si>
</sst>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\-#,##0.000_ ;_ * &quot;-&quot;???_ ;_ @_ "/>
    <numFmt numFmtId="177" formatCode="yyyy&quot;年&quot;m&quot;月&quot;d&quot;日&quot;;@"/>
    <numFmt numFmtId="178" formatCode="[$-F800]dddd\,\ mmmm\ dd\,\ yyyy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0.0_ "/>
    <numFmt numFmtId="186" formatCode="0.00_ "/>
    <numFmt numFmtId="187" formatCode="0.000%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left" vertical="center" shrinkToFit="1"/>
    </xf>
    <xf numFmtId="0" fontId="23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right" vertical="center" shrinkToFit="1"/>
    </xf>
    <xf numFmtId="0" fontId="21" fillId="0" borderId="0" xfId="0" applyFont="1" applyFill="1" applyAlignment="1">
      <alignment vertical="center" shrinkToFit="1"/>
    </xf>
    <xf numFmtId="4" fontId="21" fillId="0" borderId="10" xfId="0" applyNumberFormat="1" applyFont="1" applyFill="1" applyBorder="1" applyAlignment="1" applyProtection="1">
      <alignment horizontal="center" vertical="center" shrinkToFit="1"/>
      <protection/>
    </xf>
    <xf numFmtId="178" fontId="21" fillId="0" borderId="10" xfId="0" applyNumberFormat="1" applyFont="1" applyFill="1" applyBorder="1" applyAlignment="1" applyProtection="1">
      <alignment vertical="center" shrinkToFit="1"/>
      <protection/>
    </xf>
    <xf numFmtId="4" fontId="21" fillId="0" borderId="0" xfId="0" applyNumberFormat="1" applyFont="1" applyFill="1" applyBorder="1" applyAlignment="1" applyProtection="1">
      <alignment horizontal="right" vertical="center" shrinkToFit="1"/>
      <protection/>
    </xf>
    <xf numFmtId="0" fontId="21" fillId="0" borderId="11" xfId="0" applyFont="1" applyFill="1" applyBorder="1" applyAlignment="1" applyProtection="1">
      <alignment horizontal="center" vertical="center" shrinkToFit="1"/>
      <protection/>
    </xf>
    <xf numFmtId="0" fontId="21" fillId="0" borderId="12" xfId="0" applyFont="1" applyFill="1" applyBorder="1" applyAlignment="1" applyProtection="1">
      <alignment horizontal="center" vertical="center" shrinkToFit="1"/>
      <protection/>
    </xf>
    <xf numFmtId="4" fontId="21" fillId="0" borderId="12" xfId="0" applyNumberFormat="1" applyFont="1" applyFill="1" applyBorder="1" applyAlignment="1" applyProtection="1">
      <alignment horizontal="center" vertical="center" shrinkToFit="1"/>
      <protection/>
    </xf>
    <xf numFmtId="4" fontId="21" fillId="0" borderId="13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Alignment="1">
      <alignment horizontal="center" vertical="center" shrinkToFit="1"/>
    </xf>
    <xf numFmtId="0" fontId="22" fillId="0" borderId="14" xfId="0" applyFont="1" applyFill="1" applyBorder="1" applyAlignment="1" applyProtection="1">
      <alignment vertical="center" shrinkToFit="1"/>
      <protection/>
    </xf>
    <xf numFmtId="0" fontId="22" fillId="0" borderId="15" xfId="0" applyFont="1" applyFill="1" applyBorder="1" applyAlignment="1" applyProtection="1">
      <alignment horizontal="center" vertical="center" shrinkToFit="1"/>
      <protection/>
    </xf>
    <xf numFmtId="43" fontId="21" fillId="0" borderId="15" xfId="50" applyFont="1" applyFill="1" applyBorder="1" applyAlignment="1" applyProtection="1">
      <alignment vertical="center" shrinkToFit="1"/>
      <protection/>
    </xf>
    <xf numFmtId="0" fontId="22" fillId="0" borderId="15" xfId="0" applyFont="1" applyFill="1" applyBorder="1" applyAlignment="1" applyProtection="1">
      <alignment vertical="center" shrinkToFit="1"/>
      <protection/>
    </xf>
    <xf numFmtId="43" fontId="21" fillId="0" borderId="15" xfId="50" applyFont="1" applyFill="1" applyBorder="1" applyAlignment="1" applyProtection="1">
      <alignment vertical="center" shrinkToFit="1"/>
      <protection locked="0"/>
    </xf>
    <xf numFmtId="43" fontId="21" fillId="0" borderId="16" xfId="50" applyFont="1" applyFill="1" applyBorder="1" applyAlignment="1" applyProtection="1">
      <alignment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/>
    </xf>
    <xf numFmtId="4" fontId="21" fillId="0" borderId="15" xfId="50" applyNumberFormat="1" applyFont="1" applyFill="1" applyBorder="1" applyAlignment="1" applyProtection="1">
      <alignment vertical="center" shrinkToFit="1"/>
      <protection locked="0"/>
    </xf>
    <xf numFmtId="43" fontId="21" fillId="0" borderId="16" xfId="50" applyFont="1" applyFill="1" applyBorder="1" applyAlignment="1" applyProtection="1">
      <alignment vertical="center" shrinkToFit="1"/>
      <protection/>
    </xf>
    <xf numFmtId="43" fontId="22" fillId="0" borderId="0" xfId="0" applyNumberFormat="1" applyFont="1" applyFill="1" applyAlignment="1">
      <alignment vertical="center" shrinkToFit="1"/>
    </xf>
    <xf numFmtId="0" fontId="22" fillId="0" borderId="14" xfId="0" applyFont="1" applyFill="1" applyBorder="1" applyAlignment="1" applyProtection="1">
      <alignment horizontal="center" vertical="center" shrinkToFit="1"/>
      <protection/>
    </xf>
    <xf numFmtId="4" fontId="21" fillId="0" borderId="15" xfId="50" applyNumberFormat="1" applyFont="1" applyFill="1" applyBorder="1" applyAlignment="1" applyProtection="1">
      <alignment horizontal="right" vertical="center" shrinkToFit="1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/>
    </xf>
    <xf numFmtId="43" fontId="21" fillId="0" borderId="16" xfId="50" applyFont="1" applyFill="1" applyBorder="1" applyAlignment="1" applyProtection="1">
      <alignment horizontal="right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 applyProtection="1">
      <alignment horizontal="center" vertical="center" shrinkToFit="1"/>
      <protection/>
    </xf>
    <xf numFmtId="43" fontId="21" fillId="0" borderId="18" xfId="50" applyFont="1" applyFill="1" applyBorder="1" applyAlignment="1" applyProtection="1">
      <alignment vertical="center" shrinkToFit="1"/>
      <protection locked="0"/>
    </xf>
    <xf numFmtId="43" fontId="21" fillId="0" borderId="19" xfId="5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/>
    </xf>
    <xf numFmtId="43" fontId="21" fillId="0" borderId="0" xfId="50" applyFont="1" applyFill="1" applyBorder="1" applyAlignment="1">
      <alignment vertical="center"/>
    </xf>
    <xf numFmtId="43" fontId="21" fillId="0" borderId="0" xfId="50" applyFont="1" applyFill="1" applyAlignment="1">
      <alignment vertical="center"/>
    </xf>
    <xf numFmtId="43" fontId="21" fillId="0" borderId="0" xfId="50" applyFont="1" applyFill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3" fontId="21" fillId="0" borderId="15" xfId="50" applyFont="1" applyFill="1" applyBorder="1" applyAlignment="1">
      <alignment horizontal="center" vertical="center"/>
    </xf>
    <xf numFmtId="43" fontId="21" fillId="0" borderId="16" xfId="5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43" fontId="22" fillId="0" borderId="0" xfId="50" applyFont="1" applyFill="1" applyAlignment="1">
      <alignment vertical="center"/>
    </xf>
    <xf numFmtId="10" fontId="22" fillId="0" borderId="0" xfId="33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3" fontId="0" fillId="0" borderId="0" xfId="50" applyFont="1" applyFill="1" applyBorder="1" applyAlignment="1">
      <alignment vertical="center"/>
    </xf>
    <xf numFmtId="43" fontId="0" fillId="0" borderId="0" xfId="50" applyFont="1" applyFill="1" applyAlignment="1">
      <alignment vertical="center"/>
    </xf>
    <xf numFmtId="43" fontId="21" fillId="0" borderId="15" xfId="50" applyFont="1" applyFill="1" applyBorder="1" applyAlignment="1">
      <alignment vertical="center" shrinkToFit="1"/>
    </xf>
    <xf numFmtId="43" fontId="21" fillId="0" borderId="15" xfId="50" applyFont="1" applyFill="1" applyBorder="1" applyAlignment="1">
      <alignment horizontal="center" vertical="center" shrinkToFit="1"/>
    </xf>
    <xf numFmtId="43" fontId="21" fillId="0" borderId="16" xfId="50" applyFont="1" applyFill="1" applyBorder="1" applyAlignment="1">
      <alignment vertical="center" shrinkToFit="1"/>
    </xf>
    <xf numFmtId="43" fontId="21" fillId="0" borderId="18" xfId="50" applyFont="1" applyFill="1" applyBorder="1" applyAlignment="1">
      <alignment vertical="center" shrinkToFit="1"/>
    </xf>
    <xf numFmtId="43" fontId="21" fillId="0" borderId="19" xfId="5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3" fontId="22" fillId="0" borderId="21" xfId="50" applyFont="1" applyFill="1" applyBorder="1" applyAlignment="1">
      <alignment horizontal="center" vertical="center"/>
    </xf>
    <xf numFmtId="43" fontId="21" fillId="0" borderId="16" xfId="0" applyNumberFormat="1" applyFont="1" applyFill="1" applyBorder="1" applyAlignment="1">
      <alignment horizontal="center" vertical="center"/>
    </xf>
    <xf numFmtId="43" fontId="21" fillId="0" borderId="16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center" shrinkToFit="1"/>
    </xf>
    <xf numFmtId="0" fontId="22" fillId="0" borderId="14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vertical="center" shrinkToFit="1"/>
    </xf>
    <xf numFmtId="43" fontId="21" fillId="0" borderId="18" xfId="0" applyNumberFormat="1" applyFont="1" applyFill="1" applyBorder="1" applyAlignment="1">
      <alignment horizontal="right" vertical="center"/>
    </xf>
    <xf numFmtId="43" fontId="21" fillId="0" borderId="19" xfId="0" applyNumberFormat="1" applyFont="1" applyFill="1" applyBorder="1" applyAlignment="1">
      <alignment horizontal="right" vertical="center"/>
    </xf>
    <xf numFmtId="43" fontId="21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 shrinkToFit="1"/>
    </xf>
    <xf numFmtId="179" fontId="2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177" fontId="21" fillId="0" borderId="10" xfId="0" applyNumberFormat="1" applyFont="1" applyFill="1" applyBorder="1" applyAlignment="1" applyProtection="1" quotePrefix="1">
      <alignment horizontal="left" vertical="center" shrinkToFit="1"/>
      <protection/>
    </xf>
    <xf numFmtId="177" fontId="21" fillId="0" borderId="10" xfId="0" applyNumberFormat="1" applyFont="1" applyFill="1" applyBorder="1" applyAlignment="1" applyProtection="1">
      <alignment horizontal="left" vertical="center" shrinkToFit="1"/>
      <protection/>
    </xf>
    <xf numFmtId="0" fontId="21" fillId="0" borderId="22" xfId="0" applyFont="1" applyBorder="1" applyAlignment="1">
      <alignment horizontal="left" vertical="center" shrinkToFit="1"/>
    </xf>
    <xf numFmtId="0" fontId="21" fillId="0" borderId="10" xfId="0" applyFont="1" applyFill="1" applyBorder="1" applyAlignment="1" applyProtection="1">
      <alignment horizontal="left" vertical="center" shrinkToFit="1"/>
      <protection/>
    </xf>
    <xf numFmtId="0" fontId="2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43" fontId="21" fillId="0" borderId="12" xfId="50" applyFont="1" applyFill="1" applyBorder="1" applyAlignment="1">
      <alignment horizontal="center" vertical="center"/>
    </xf>
    <xf numFmtId="43" fontId="21" fillId="0" borderId="13" xfId="5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/>
    </xf>
    <xf numFmtId="186" fontId="22" fillId="0" borderId="0" xfId="0" applyNumberFormat="1" applyFont="1" applyFill="1" applyAlignment="1">
      <alignment vertical="center"/>
    </xf>
    <xf numFmtId="10" fontId="0" fillId="0" borderId="0" xfId="33" applyNumberFormat="1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013;&#36130;&#22269;&#20449;\2020&#24180;1&#26376;1&#26085;&#36215;\&#24453;&#23436;&#25104;\&#20462;&#36828;&#22522;&#37329;&#20250;\&#36164;&#26009;\2019&#22522;&#37329;&#20250;&#20313;&#3906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科目余额表"/>
    </sheetNames>
    <sheetDataSet>
      <sheetData sheetId="0">
        <row r="17">
          <cell r="I17">
            <v>34158.71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5">
      <selection activeCell="G29" sqref="G29"/>
    </sheetView>
  </sheetViews>
  <sheetFormatPr defaultColWidth="9.00390625" defaultRowHeight="14.25"/>
  <cols>
    <col min="1" max="1" width="20.875" style="6" customWidth="1"/>
    <col min="2" max="2" width="4.50390625" style="6" customWidth="1"/>
    <col min="3" max="4" width="11.625" style="6" customWidth="1"/>
    <col min="5" max="5" width="18.375" style="6" customWidth="1"/>
    <col min="6" max="6" width="4.00390625" style="6" customWidth="1"/>
    <col min="7" max="7" width="11.375" style="6" customWidth="1"/>
    <col min="8" max="8" width="11.625" style="6" customWidth="1"/>
    <col min="9" max="9" width="9.00390625" style="6" customWidth="1"/>
    <col min="10" max="10" width="10.625" style="6" bestFit="1" customWidth="1"/>
    <col min="11" max="12" width="10.125" style="6" bestFit="1" customWidth="1"/>
    <col min="13" max="16384" width="9.00390625" style="6" customWidth="1"/>
  </cols>
  <sheetData>
    <row r="1" spans="1:8" ht="30.75" customHeight="1">
      <c r="A1" s="82" t="s">
        <v>10</v>
      </c>
      <c r="B1" s="82"/>
      <c r="C1" s="82"/>
      <c r="D1" s="82"/>
      <c r="E1" s="82"/>
      <c r="F1" s="82"/>
      <c r="G1" s="82"/>
      <c r="H1" s="82"/>
    </row>
    <row r="2" spans="1:8" s="10" customFormat="1" ht="16.5" customHeight="1">
      <c r="A2" s="7"/>
      <c r="B2" s="8"/>
      <c r="C2" s="83"/>
      <c r="D2" s="83"/>
      <c r="E2" s="83"/>
      <c r="F2" s="83"/>
      <c r="G2" s="8"/>
      <c r="H2" s="9" t="s">
        <v>11</v>
      </c>
    </row>
    <row r="3" spans="1:8" s="10" customFormat="1" ht="17.25" customHeight="1">
      <c r="A3" s="87" t="s">
        <v>0</v>
      </c>
      <c r="B3" s="87"/>
      <c r="C3" s="87"/>
      <c r="D3" s="84" t="s">
        <v>134</v>
      </c>
      <c r="E3" s="85"/>
      <c r="F3" s="12"/>
      <c r="G3" s="11"/>
      <c r="H3" s="13" t="s">
        <v>12</v>
      </c>
    </row>
    <row r="4" spans="1:8" s="18" customFormat="1" ht="19.5" customHeight="1">
      <c r="A4" s="14" t="s">
        <v>13</v>
      </c>
      <c r="B4" s="15" t="s">
        <v>14</v>
      </c>
      <c r="C4" s="16" t="s">
        <v>15</v>
      </c>
      <c r="D4" s="16" t="s">
        <v>16</v>
      </c>
      <c r="E4" s="15" t="s">
        <v>17</v>
      </c>
      <c r="F4" s="15" t="s">
        <v>14</v>
      </c>
      <c r="G4" s="16" t="s">
        <v>15</v>
      </c>
      <c r="H4" s="17" t="s">
        <v>16</v>
      </c>
    </row>
    <row r="5" spans="1:8" ht="19.5" customHeight="1">
      <c r="A5" s="19" t="s">
        <v>18</v>
      </c>
      <c r="B5" s="20"/>
      <c r="C5" s="21"/>
      <c r="D5" s="21"/>
      <c r="E5" s="22" t="s">
        <v>19</v>
      </c>
      <c r="F5" s="20"/>
      <c r="G5" s="23"/>
      <c r="H5" s="24"/>
    </row>
    <row r="6" spans="1:8" ht="19.5" customHeight="1">
      <c r="A6" s="25" t="s">
        <v>20</v>
      </c>
      <c r="B6" s="20">
        <v>1</v>
      </c>
      <c r="C6" s="26">
        <v>2775969.06</v>
      </c>
      <c r="D6" s="26">
        <v>3103256.41</v>
      </c>
      <c r="E6" s="22" t="s">
        <v>21</v>
      </c>
      <c r="F6" s="20">
        <v>61</v>
      </c>
      <c r="G6" s="23"/>
      <c r="H6" s="24"/>
    </row>
    <row r="7" spans="1:8" ht="19.5" customHeight="1">
      <c r="A7" s="19" t="s">
        <v>22</v>
      </c>
      <c r="B7" s="20">
        <v>2</v>
      </c>
      <c r="C7" s="23"/>
      <c r="D7" s="23"/>
      <c r="E7" s="22" t="s">
        <v>23</v>
      </c>
      <c r="F7" s="20">
        <v>62</v>
      </c>
      <c r="G7" s="23">
        <v>1000</v>
      </c>
      <c r="H7" s="24">
        <v>603000</v>
      </c>
    </row>
    <row r="8" spans="1:8" ht="19.5" customHeight="1">
      <c r="A8" s="19" t="s">
        <v>24</v>
      </c>
      <c r="B8" s="20">
        <v>3</v>
      </c>
      <c r="C8" s="26">
        <v>25500</v>
      </c>
      <c r="D8" s="26">
        <v>25500</v>
      </c>
      <c r="E8" s="22" t="s">
        <v>25</v>
      </c>
      <c r="F8" s="20">
        <v>63</v>
      </c>
      <c r="G8" s="21"/>
      <c r="H8" s="27"/>
    </row>
    <row r="9" spans="1:10" ht="19.5" customHeight="1">
      <c r="A9" s="25" t="s">
        <v>26</v>
      </c>
      <c r="B9" s="20">
        <v>4</v>
      </c>
      <c r="C9" s="23"/>
      <c r="D9" s="23"/>
      <c r="E9" s="22" t="s">
        <v>27</v>
      </c>
      <c r="F9" s="20">
        <v>65</v>
      </c>
      <c r="G9" s="21">
        <v>1851.1</v>
      </c>
      <c r="H9" s="24">
        <v>3615.82</v>
      </c>
      <c r="J9" s="28"/>
    </row>
    <row r="10" spans="1:10" ht="19.5" customHeight="1">
      <c r="A10" s="19" t="s">
        <v>28</v>
      </c>
      <c r="B10" s="20">
        <v>8</v>
      </c>
      <c r="C10" s="23"/>
      <c r="D10" s="23"/>
      <c r="E10" s="22" t="s">
        <v>126</v>
      </c>
      <c r="F10" s="20">
        <v>66</v>
      </c>
      <c r="G10" s="23"/>
      <c r="H10" s="24"/>
      <c r="J10" s="80"/>
    </row>
    <row r="11" spans="1:8" ht="19.5" customHeight="1">
      <c r="A11" s="19" t="s">
        <v>29</v>
      </c>
      <c r="B11" s="20">
        <v>9</v>
      </c>
      <c r="C11" s="23"/>
      <c r="D11" s="23"/>
      <c r="E11" s="22" t="s">
        <v>127</v>
      </c>
      <c r="F11" s="20">
        <v>71</v>
      </c>
      <c r="G11" s="23"/>
      <c r="H11" s="24"/>
    </row>
    <row r="12" spans="1:8" ht="19.5" customHeight="1">
      <c r="A12" s="19" t="s">
        <v>30</v>
      </c>
      <c r="B12" s="20">
        <v>15</v>
      </c>
      <c r="C12" s="23"/>
      <c r="D12" s="23"/>
      <c r="E12" s="22" t="s">
        <v>128</v>
      </c>
      <c r="F12" s="20">
        <v>72</v>
      </c>
      <c r="G12" s="23"/>
      <c r="H12" s="24"/>
    </row>
    <row r="13" spans="1:8" ht="19.5" customHeight="1">
      <c r="A13" s="19" t="s">
        <v>31</v>
      </c>
      <c r="B13" s="20">
        <v>18</v>
      </c>
      <c r="C13" s="23"/>
      <c r="D13" s="23"/>
      <c r="E13" s="22" t="s">
        <v>32</v>
      </c>
      <c r="F13" s="20">
        <v>74</v>
      </c>
      <c r="G13" s="23"/>
      <c r="H13" s="24"/>
    </row>
    <row r="14" spans="1:8" ht="19.5" customHeight="1">
      <c r="A14" s="29" t="s">
        <v>33</v>
      </c>
      <c r="B14" s="20">
        <v>20</v>
      </c>
      <c r="C14" s="23">
        <f>SUM(C6:C13)</f>
        <v>2801469.06</v>
      </c>
      <c r="D14" s="23">
        <f>SUM(D6:D13)</f>
        <v>3128756.41</v>
      </c>
      <c r="E14" s="22" t="s">
        <v>34</v>
      </c>
      <c r="F14" s="20">
        <v>78</v>
      </c>
      <c r="G14" s="23"/>
      <c r="H14" s="24"/>
    </row>
    <row r="15" spans="1:8" ht="19.5" customHeight="1">
      <c r="A15" s="19"/>
      <c r="B15" s="20"/>
      <c r="C15" s="23"/>
      <c r="D15" s="23"/>
      <c r="E15" s="20" t="s">
        <v>35</v>
      </c>
      <c r="F15" s="20">
        <v>80</v>
      </c>
      <c r="G15" s="23">
        <f>SUM(G6:G14)</f>
        <v>2851.1</v>
      </c>
      <c r="H15" s="24">
        <f>SUM(H6:H14)</f>
        <v>606615.82</v>
      </c>
    </row>
    <row r="16" spans="1:8" ht="19.5" customHeight="1">
      <c r="A16" s="19" t="s">
        <v>36</v>
      </c>
      <c r="B16" s="20"/>
      <c r="C16" s="23"/>
      <c r="D16" s="23"/>
      <c r="E16" s="22"/>
      <c r="F16" s="20"/>
      <c r="G16" s="21"/>
      <c r="H16" s="27"/>
    </row>
    <row r="17" spans="1:8" ht="19.5" customHeight="1">
      <c r="A17" s="19" t="s">
        <v>37</v>
      </c>
      <c r="B17" s="20">
        <v>21</v>
      </c>
      <c r="C17" s="23"/>
      <c r="D17" s="23"/>
      <c r="E17" s="22" t="s">
        <v>38</v>
      </c>
      <c r="F17" s="20"/>
      <c r="G17" s="23"/>
      <c r="H17" s="24"/>
    </row>
    <row r="18" spans="1:8" ht="19.5" customHeight="1">
      <c r="A18" s="19" t="s">
        <v>39</v>
      </c>
      <c r="B18" s="20">
        <v>24</v>
      </c>
      <c r="C18" s="23"/>
      <c r="D18" s="23"/>
      <c r="E18" s="22" t="s">
        <v>40</v>
      </c>
      <c r="F18" s="20">
        <v>81</v>
      </c>
      <c r="G18" s="23"/>
      <c r="H18" s="24"/>
    </row>
    <row r="19" spans="1:8" ht="19.5" customHeight="1">
      <c r="A19" s="25" t="s">
        <v>41</v>
      </c>
      <c r="B19" s="20">
        <v>30</v>
      </c>
      <c r="C19" s="23">
        <f>C17+C18</f>
        <v>0</v>
      </c>
      <c r="D19" s="23">
        <f>D17+D18</f>
        <v>0</v>
      </c>
      <c r="E19" s="22" t="s">
        <v>42</v>
      </c>
      <c r="F19" s="20">
        <v>84</v>
      </c>
      <c r="G19" s="23"/>
      <c r="H19" s="24"/>
    </row>
    <row r="20" spans="1:8" ht="19.5" customHeight="1">
      <c r="A20" s="19" t="s">
        <v>43</v>
      </c>
      <c r="B20" s="20"/>
      <c r="C20" s="23"/>
      <c r="D20" s="23"/>
      <c r="E20" s="22" t="s">
        <v>44</v>
      </c>
      <c r="F20" s="20">
        <v>88</v>
      </c>
      <c r="G20" s="23"/>
      <c r="H20" s="24"/>
    </row>
    <row r="21" spans="1:8" ht="19.5" customHeight="1">
      <c r="A21" s="19" t="s">
        <v>45</v>
      </c>
      <c r="B21" s="20">
        <v>31</v>
      </c>
      <c r="C21" s="30">
        <v>150000</v>
      </c>
      <c r="D21" s="30">
        <v>150000</v>
      </c>
      <c r="E21" s="22" t="s">
        <v>46</v>
      </c>
      <c r="F21" s="20">
        <v>90</v>
      </c>
      <c r="G21" s="23">
        <v>0</v>
      </c>
      <c r="H21" s="24">
        <f>SUM(H18:H20)</f>
        <v>0</v>
      </c>
    </row>
    <row r="22" spans="1:8" ht="19.5" customHeight="1">
      <c r="A22" s="19" t="s">
        <v>47</v>
      </c>
      <c r="B22" s="20">
        <v>32</v>
      </c>
      <c r="C22" s="30">
        <v>137750</v>
      </c>
      <c r="D22" s="30">
        <v>137750</v>
      </c>
      <c r="E22" s="20"/>
      <c r="F22" s="20"/>
      <c r="G22" s="23"/>
      <c r="H22" s="24"/>
    </row>
    <row r="23" spans="1:8" ht="19.5" customHeight="1">
      <c r="A23" s="19" t="s">
        <v>48</v>
      </c>
      <c r="B23" s="20">
        <v>33</v>
      </c>
      <c r="C23" s="23">
        <f>C21-C22</f>
        <v>12250</v>
      </c>
      <c r="D23" s="23">
        <f>D21-D22</f>
        <v>12250</v>
      </c>
      <c r="E23" s="22" t="s">
        <v>49</v>
      </c>
      <c r="F23" s="20"/>
      <c r="G23" s="21"/>
      <c r="H23" s="27"/>
    </row>
    <row r="24" spans="1:8" ht="19.5" customHeight="1">
      <c r="A24" s="25" t="s">
        <v>50</v>
      </c>
      <c r="B24" s="20">
        <v>34</v>
      </c>
      <c r="C24" s="21"/>
      <c r="D24" s="21"/>
      <c r="E24" s="22" t="s">
        <v>51</v>
      </c>
      <c r="F24" s="20">
        <v>91</v>
      </c>
      <c r="G24" s="23"/>
      <c r="H24" s="24"/>
    </row>
    <row r="25" spans="1:8" ht="19.5" customHeight="1">
      <c r="A25" s="19" t="s">
        <v>52</v>
      </c>
      <c r="B25" s="20">
        <v>35</v>
      </c>
      <c r="C25" s="21"/>
      <c r="D25" s="21"/>
      <c r="E25" s="22" t="s">
        <v>53</v>
      </c>
      <c r="F25" s="20">
        <v>100</v>
      </c>
      <c r="G25" s="23">
        <f>G21+G15</f>
        <v>2851.1</v>
      </c>
      <c r="H25" s="24">
        <f>H21+H15</f>
        <v>606615.82</v>
      </c>
    </row>
    <row r="26" spans="1:8" ht="19.5" customHeight="1">
      <c r="A26" s="19" t="s">
        <v>54</v>
      </c>
      <c r="B26" s="20">
        <v>38</v>
      </c>
      <c r="C26" s="23"/>
      <c r="D26" s="23"/>
      <c r="E26" s="22"/>
      <c r="F26" s="20"/>
      <c r="G26" s="23"/>
      <c r="H26" s="24"/>
    </row>
    <row r="27" spans="1:8" ht="19.5" customHeight="1">
      <c r="A27" s="29" t="s">
        <v>55</v>
      </c>
      <c r="B27" s="20">
        <v>40</v>
      </c>
      <c r="C27" s="23">
        <f>C23+C24+C25+C26</f>
        <v>12250</v>
      </c>
      <c r="D27" s="23">
        <f>D23+D24+D25+D26</f>
        <v>12250</v>
      </c>
      <c r="E27" s="22"/>
      <c r="F27" s="20"/>
      <c r="G27" s="23"/>
      <c r="H27" s="24"/>
    </row>
    <row r="28" spans="1:8" ht="19.5" customHeight="1">
      <c r="A28" s="19"/>
      <c r="B28" s="20"/>
      <c r="C28" s="23"/>
      <c r="D28" s="23"/>
      <c r="E28" s="22" t="s">
        <v>56</v>
      </c>
      <c r="F28" s="20"/>
      <c r="G28" s="23"/>
      <c r="H28" s="24"/>
    </row>
    <row r="29" spans="1:12" ht="19.5" customHeight="1">
      <c r="A29" s="25" t="s">
        <v>57</v>
      </c>
      <c r="B29" s="20"/>
      <c r="C29" s="23"/>
      <c r="D29" s="23"/>
      <c r="E29" s="31" t="s">
        <v>58</v>
      </c>
      <c r="F29" s="20">
        <v>101</v>
      </c>
      <c r="G29" s="23">
        <v>2810867.96</v>
      </c>
      <c r="H29" s="32">
        <v>2534390.59</v>
      </c>
      <c r="J29" s="28"/>
      <c r="K29" s="28"/>
      <c r="L29" s="28"/>
    </row>
    <row r="30" spans="1:12" ht="19.5" customHeight="1">
      <c r="A30" s="19" t="s">
        <v>59</v>
      </c>
      <c r="B30" s="20">
        <v>41</v>
      </c>
      <c r="C30" s="21"/>
      <c r="D30" s="21"/>
      <c r="E30" s="31" t="s">
        <v>60</v>
      </c>
      <c r="F30" s="20">
        <v>105</v>
      </c>
      <c r="G30" s="23"/>
      <c r="H30" s="32"/>
      <c r="J30" s="28"/>
      <c r="K30" s="28"/>
      <c r="L30" s="28"/>
    </row>
    <row r="31" spans="1:10" ht="19.5" customHeight="1">
      <c r="A31" s="19"/>
      <c r="B31" s="20"/>
      <c r="C31" s="21"/>
      <c r="D31" s="21"/>
      <c r="E31" s="20" t="s">
        <v>61</v>
      </c>
      <c r="F31" s="20">
        <v>110</v>
      </c>
      <c r="G31" s="23">
        <f>G29+G30</f>
        <v>2810867.96</v>
      </c>
      <c r="H31" s="24">
        <f>H29+H30</f>
        <v>2534390.59</v>
      </c>
      <c r="J31" s="28"/>
    </row>
    <row r="32" spans="1:10" ht="19.5" customHeight="1">
      <c r="A32" s="19" t="s">
        <v>62</v>
      </c>
      <c r="B32" s="20"/>
      <c r="C32" s="23"/>
      <c r="D32" s="23"/>
      <c r="E32" s="20"/>
      <c r="F32" s="20"/>
      <c r="G32" s="23"/>
      <c r="H32" s="24"/>
      <c r="J32" s="28"/>
    </row>
    <row r="33" spans="1:8" ht="19.5" customHeight="1">
      <c r="A33" s="19" t="s">
        <v>63</v>
      </c>
      <c r="B33" s="20">
        <v>51</v>
      </c>
      <c r="C33" s="23"/>
      <c r="D33" s="23"/>
      <c r="E33" s="22"/>
      <c r="F33" s="20"/>
      <c r="G33" s="23"/>
      <c r="H33" s="24"/>
    </row>
    <row r="34" spans="1:8" ht="19.5" customHeight="1">
      <c r="A34" s="33"/>
      <c r="B34" s="20"/>
      <c r="C34" s="23"/>
      <c r="D34" s="23"/>
      <c r="E34" s="22"/>
      <c r="F34" s="20"/>
      <c r="G34" s="23"/>
      <c r="H34" s="24"/>
    </row>
    <row r="35" spans="1:8" ht="20.25" customHeight="1">
      <c r="A35" s="34" t="s">
        <v>64</v>
      </c>
      <c r="B35" s="35">
        <v>60</v>
      </c>
      <c r="C35" s="36">
        <f>C14+C19+C27+C30+C33</f>
        <v>2813719.06</v>
      </c>
      <c r="D35" s="36">
        <f>D14+D19+D27+D30+D33</f>
        <v>3141006.41</v>
      </c>
      <c r="E35" s="35" t="s">
        <v>65</v>
      </c>
      <c r="F35" s="35">
        <v>120</v>
      </c>
      <c r="G35" s="36">
        <f>G31+G25</f>
        <v>2813719.06</v>
      </c>
      <c r="H35" s="37">
        <f>H31+H25</f>
        <v>3141006.4099999997</v>
      </c>
    </row>
    <row r="36" spans="1:8" s="10" customFormat="1" ht="21.75" customHeight="1">
      <c r="A36" s="86" t="s">
        <v>130</v>
      </c>
      <c r="B36" s="86"/>
      <c r="C36" s="86"/>
      <c r="D36" s="86"/>
      <c r="E36" s="86"/>
      <c r="F36" s="86"/>
      <c r="G36" s="86"/>
      <c r="H36" s="86"/>
    </row>
    <row r="37" spans="3:8" ht="16.5" customHeight="1">
      <c r="C37" s="28"/>
      <c r="D37" s="28"/>
      <c r="G37" s="28"/>
      <c r="H37" s="28"/>
    </row>
    <row r="38" ht="16.5" customHeight="1"/>
    <row r="39" ht="16.5" customHeight="1">
      <c r="J39" s="28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31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5">
    <mergeCell ref="A1:H1"/>
    <mergeCell ref="C2:F2"/>
    <mergeCell ref="D3:E3"/>
    <mergeCell ref="A36:H36"/>
    <mergeCell ref="A3:C3"/>
  </mergeCells>
  <printOptions horizontalCentered="1"/>
  <pageMargins left="0.39" right="0.2" top="0.45" bottom="0.39" header="0.16" footer="0.31"/>
  <pageSetup horizontalDpi="300" verticalDpi="300" orientation="portrait" paperSize="9" scale="95" r:id="rId1"/>
  <headerFooter alignWithMargins="0">
    <oddFooter>&amp;C&amp;9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zoomScalePageLayoutView="0" workbookViewId="0" topLeftCell="A18">
      <selection activeCell="J28" sqref="J22:J28"/>
    </sheetView>
  </sheetViews>
  <sheetFormatPr defaultColWidth="9.00390625" defaultRowHeight="19.5" customHeight="1"/>
  <cols>
    <col min="1" max="1" width="20.875" style="38" customWidth="1"/>
    <col min="2" max="2" width="6.25390625" style="57" customWidth="1"/>
    <col min="3" max="3" width="12.375" style="58" customWidth="1"/>
    <col min="4" max="4" width="11.50390625" style="58" customWidth="1"/>
    <col min="5" max="5" width="12.50390625" style="59" customWidth="1"/>
    <col min="6" max="6" width="12.375" style="59" customWidth="1"/>
    <col min="7" max="7" width="11.50390625" style="59" customWidth="1"/>
    <col min="8" max="8" width="12.125" style="59" customWidth="1"/>
    <col min="9" max="9" width="19.50390625" style="38" customWidth="1"/>
    <col min="10" max="10" width="12.25390625" style="38" bestFit="1" customWidth="1"/>
    <col min="11" max="16384" width="9.00390625" style="38" customWidth="1"/>
  </cols>
  <sheetData>
    <row r="1" spans="1:8" ht="22.5" customHeight="1">
      <c r="A1" s="88" t="s">
        <v>66</v>
      </c>
      <c r="B1" s="88"/>
      <c r="C1" s="88"/>
      <c r="D1" s="88"/>
      <c r="E1" s="88"/>
      <c r="F1" s="88"/>
      <c r="G1" s="88"/>
      <c r="H1" s="88"/>
    </row>
    <row r="2" spans="2:8" s="2" customFormat="1" ht="18" customHeight="1">
      <c r="B2" s="4"/>
      <c r="C2" s="39"/>
      <c r="D2" s="39"/>
      <c r="E2" s="40"/>
      <c r="F2" s="40" t="s">
        <v>67</v>
      </c>
      <c r="G2" s="40"/>
      <c r="H2" s="41" t="s">
        <v>68</v>
      </c>
    </row>
    <row r="3" spans="1:8" s="2" customFormat="1" ht="18" customHeight="1">
      <c r="A3" s="3" t="s">
        <v>0</v>
      </c>
      <c r="B3" s="42"/>
      <c r="D3" s="89" t="s">
        <v>133</v>
      </c>
      <c r="E3" s="89"/>
      <c r="F3" s="42"/>
      <c r="G3" s="42"/>
      <c r="H3" s="41" t="s">
        <v>69</v>
      </c>
    </row>
    <row r="4" spans="1:8" s="2" customFormat="1" ht="25.5" customHeight="1">
      <c r="A4" s="93" t="s">
        <v>70</v>
      </c>
      <c r="B4" s="95" t="s">
        <v>71</v>
      </c>
      <c r="C4" s="90" t="s">
        <v>8</v>
      </c>
      <c r="D4" s="90"/>
      <c r="E4" s="90"/>
      <c r="F4" s="90" t="s">
        <v>9</v>
      </c>
      <c r="G4" s="90"/>
      <c r="H4" s="91"/>
    </row>
    <row r="5" spans="1:8" s="2" customFormat="1" ht="25.5" customHeight="1">
      <c r="A5" s="94"/>
      <c r="B5" s="96"/>
      <c r="C5" s="45" t="s">
        <v>72</v>
      </c>
      <c r="D5" s="45" t="s">
        <v>73</v>
      </c>
      <c r="E5" s="45" t="s">
        <v>74</v>
      </c>
      <c r="F5" s="45" t="s">
        <v>72</v>
      </c>
      <c r="G5" s="45" t="s">
        <v>73</v>
      </c>
      <c r="H5" s="46" t="s">
        <v>74</v>
      </c>
    </row>
    <row r="6" spans="1:8" s="1" customFormat="1" ht="25.5" customHeight="1">
      <c r="A6" s="47" t="s">
        <v>75</v>
      </c>
      <c r="B6" s="48"/>
      <c r="C6" s="60"/>
      <c r="D6" s="61"/>
      <c r="E6" s="60"/>
      <c r="F6" s="60"/>
      <c r="G6" s="60"/>
      <c r="H6" s="62"/>
    </row>
    <row r="7" spans="1:8" s="1" customFormat="1" ht="25.5" customHeight="1">
      <c r="A7" s="47" t="s">
        <v>1</v>
      </c>
      <c r="B7" s="48">
        <v>1</v>
      </c>
      <c r="C7" s="60">
        <v>3966500</v>
      </c>
      <c r="D7" s="60"/>
      <c r="E7" s="60">
        <v>3966500</v>
      </c>
      <c r="F7" s="60">
        <v>3182000</v>
      </c>
      <c r="G7" s="60"/>
      <c r="H7" s="62">
        <f>F7+G7</f>
        <v>3182000</v>
      </c>
    </row>
    <row r="8" spans="1:8" s="1" customFormat="1" ht="25.5" customHeight="1">
      <c r="A8" s="47" t="s">
        <v>81</v>
      </c>
      <c r="B8" s="48">
        <v>2</v>
      </c>
      <c r="C8" s="60"/>
      <c r="D8" s="60"/>
      <c r="E8" s="60"/>
      <c r="F8" s="60"/>
      <c r="G8" s="60"/>
      <c r="H8" s="62">
        <f aca="true" t="shared" si="0" ref="H8:H14">F8+G8</f>
        <v>0</v>
      </c>
    </row>
    <row r="9" spans="1:10" s="1" customFormat="1" ht="25.5" customHeight="1">
      <c r="A9" s="49" t="s">
        <v>2</v>
      </c>
      <c r="B9" s="48">
        <v>3</v>
      </c>
      <c r="C9" s="60"/>
      <c r="D9" s="60"/>
      <c r="E9" s="60"/>
      <c r="F9" s="60"/>
      <c r="G9" s="60"/>
      <c r="H9" s="62">
        <f t="shared" si="0"/>
        <v>0</v>
      </c>
      <c r="I9" s="5"/>
      <c r="J9" s="50"/>
    </row>
    <row r="10" spans="1:10" s="1" customFormat="1" ht="25.5" customHeight="1">
      <c r="A10" s="49" t="s">
        <v>82</v>
      </c>
      <c r="B10" s="48">
        <v>4</v>
      </c>
      <c r="C10" s="60"/>
      <c r="D10" s="60"/>
      <c r="E10" s="60"/>
      <c r="F10" s="60"/>
      <c r="G10" s="60"/>
      <c r="H10" s="62">
        <f t="shared" si="0"/>
        <v>0</v>
      </c>
      <c r="I10" s="5"/>
      <c r="J10" s="50"/>
    </row>
    <row r="11" spans="1:10" s="1" customFormat="1" ht="25.5" customHeight="1">
      <c r="A11" s="49" t="s">
        <v>83</v>
      </c>
      <c r="B11" s="48">
        <v>5</v>
      </c>
      <c r="C11" s="60"/>
      <c r="D11" s="60"/>
      <c r="E11" s="60"/>
      <c r="F11" s="60"/>
      <c r="G11" s="60"/>
      <c r="H11" s="62">
        <f t="shared" si="0"/>
        <v>0</v>
      </c>
      <c r="I11" s="52"/>
      <c r="J11" s="50"/>
    </row>
    <row r="12" spans="1:10" s="1" customFormat="1" ht="25.5" customHeight="1">
      <c r="A12" s="49" t="s">
        <v>84</v>
      </c>
      <c r="B12" s="48">
        <v>6</v>
      </c>
      <c r="C12" s="60"/>
      <c r="D12" s="60"/>
      <c r="E12" s="60"/>
      <c r="F12" s="60"/>
      <c r="G12" s="60"/>
      <c r="H12" s="62">
        <f t="shared" si="0"/>
        <v>0</v>
      </c>
      <c r="I12" s="50"/>
      <c r="J12" s="50"/>
    </row>
    <row r="13" spans="1:10" s="1" customFormat="1" ht="25.5" customHeight="1">
      <c r="A13" s="49" t="s">
        <v>85</v>
      </c>
      <c r="B13" s="48">
        <v>9</v>
      </c>
      <c r="C13" s="60">
        <v>14445.02</v>
      </c>
      <c r="D13" s="60"/>
      <c r="E13" s="60">
        <v>14445.02</v>
      </c>
      <c r="F13" s="60">
        <v>34158.71</v>
      </c>
      <c r="G13" s="60"/>
      <c r="H13" s="62">
        <f t="shared" si="0"/>
        <v>34158.71</v>
      </c>
      <c r="I13" s="50"/>
      <c r="J13" s="50"/>
    </row>
    <row r="14" spans="1:9" s="1" customFormat="1" ht="25.5" customHeight="1">
      <c r="A14" s="53" t="s">
        <v>76</v>
      </c>
      <c r="B14" s="48">
        <v>11</v>
      </c>
      <c r="C14" s="60">
        <f>SUM(C7:C13)</f>
        <v>3980945.02</v>
      </c>
      <c r="D14" s="60">
        <f>SUM(D7:D13)</f>
        <v>0</v>
      </c>
      <c r="E14" s="60">
        <f>C14+D14</f>
        <v>3980945.02</v>
      </c>
      <c r="F14" s="60">
        <f>SUM(F7:F13)</f>
        <v>3216158.71</v>
      </c>
      <c r="G14" s="60">
        <f>SUM(G7:G13)</f>
        <v>0</v>
      </c>
      <c r="H14" s="62">
        <f t="shared" si="0"/>
        <v>3216158.71</v>
      </c>
      <c r="I14" s="50"/>
    </row>
    <row r="15" spans="1:8" s="1" customFormat="1" ht="25.5" customHeight="1">
      <c r="A15" s="47" t="s">
        <v>77</v>
      </c>
      <c r="B15" s="48"/>
      <c r="C15" s="60"/>
      <c r="D15" s="60"/>
      <c r="E15" s="60"/>
      <c r="F15" s="60"/>
      <c r="G15" s="60"/>
      <c r="H15" s="62"/>
    </row>
    <row r="16" spans="1:9" s="1" customFormat="1" ht="25.5" customHeight="1">
      <c r="A16" s="47" t="s">
        <v>3</v>
      </c>
      <c r="B16" s="48">
        <v>12</v>
      </c>
      <c r="C16" s="60">
        <f>SUM(C17:C21)</f>
        <v>3479184.27</v>
      </c>
      <c r="D16" s="60">
        <f>SUM(D17:D21)</f>
        <v>0</v>
      </c>
      <c r="E16" s="60">
        <f>SUM(E17:E21)</f>
        <v>3479184.27</v>
      </c>
      <c r="F16" s="60">
        <f>SUM(F17:F21)</f>
        <v>3212976.89</v>
      </c>
      <c r="G16" s="60">
        <f>SUM(G17:G21)</f>
        <v>0</v>
      </c>
      <c r="H16" s="62">
        <f>F16</f>
        <v>3212976.89</v>
      </c>
      <c r="I16" s="51"/>
    </row>
    <row r="17" spans="1:8" s="1" customFormat="1" ht="25.5" customHeight="1">
      <c r="A17" s="47" t="s">
        <v>4</v>
      </c>
      <c r="B17" s="48">
        <v>13</v>
      </c>
      <c r="C17" s="60">
        <v>3475572.27</v>
      </c>
      <c r="D17" s="60"/>
      <c r="E17" s="60">
        <v>3475572.27</v>
      </c>
      <c r="F17" s="60">
        <v>3212976.89</v>
      </c>
      <c r="G17" s="60"/>
      <c r="H17" s="62">
        <f aca="true" t="shared" si="1" ref="H17:H24">F17+G17</f>
        <v>3212976.89</v>
      </c>
    </row>
    <row r="18" spans="1:8" s="1" customFormat="1" ht="25.5" customHeight="1">
      <c r="A18" s="47" t="s">
        <v>86</v>
      </c>
      <c r="B18" s="48">
        <v>14</v>
      </c>
      <c r="C18" s="60">
        <v>3612</v>
      </c>
      <c r="D18" s="60"/>
      <c r="E18" s="60">
        <v>3612</v>
      </c>
      <c r="F18" s="60"/>
      <c r="G18" s="60"/>
      <c r="H18" s="62">
        <f t="shared" si="1"/>
        <v>0</v>
      </c>
    </row>
    <row r="19" spans="1:8" s="1" customFormat="1" ht="25.5" customHeight="1">
      <c r="A19" s="47" t="s">
        <v>87</v>
      </c>
      <c r="B19" s="48">
        <v>15</v>
      </c>
      <c r="C19" s="60"/>
      <c r="D19" s="60"/>
      <c r="E19" s="60">
        <v>0</v>
      </c>
      <c r="F19" s="60"/>
      <c r="G19" s="60"/>
      <c r="H19" s="62">
        <f t="shared" si="1"/>
        <v>0</v>
      </c>
    </row>
    <row r="20" spans="1:8" s="1" customFormat="1" ht="25.5" customHeight="1">
      <c r="A20" s="47" t="s">
        <v>88</v>
      </c>
      <c r="B20" s="48">
        <v>16</v>
      </c>
      <c r="C20" s="60"/>
      <c r="D20" s="60"/>
      <c r="E20" s="60">
        <v>0</v>
      </c>
      <c r="F20" s="60"/>
      <c r="G20" s="60"/>
      <c r="H20" s="62">
        <f t="shared" si="1"/>
        <v>0</v>
      </c>
    </row>
    <row r="21" spans="1:8" s="1" customFormat="1" ht="25.5" customHeight="1">
      <c r="A21" s="47" t="s">
        <v>89</v>
      </c>
      <c r="B21" s="48">
        <v>17</v>
      </c>
      <c r="C21" s="60"/>
      <c r="D21" s="60"/>
      <c r="E21" s="60">
        <v>0</v>
      </c>
      <c r="F21" s="60"/>
      <c r="G21" s="60"/>
      <c r="H21" s="62">
        <f t="shared" si="1"/>
        <v>0</v>
      </c>
    </row>
    <row r="22" spans="1:10" s="1" customFormat="1" ht="25.5" customHeight="1">
      <c r="A22" s="47" t="s">
        <v>5</v>
      </c>
      <c r="B22" s="48">
        <v>21</v>
      </c>
      <c r="C22" s="60">
        <v>289893.67</v>
      </c>
      <c r="D22" s="60"/>
      <c r="E22" s="60">
        <v>289893.67</v>
      </c>
      <c r="F22" s="60">
        <v>292926.97</v>
      </c>
      <c r="G22" s="60"/>
      <c r="H22" s="62">
        <f t="shared" si="1"/>
        <v>292926.97</v>
      </c>
      <c r="I22" s="51"/>
      <c r="J22" s="5"/>
    </row>
    <row r="23" spans="1:10" s="1" customFormat="1" ht="25.5" customHeight="1">
      <c r="A23" s="47" t="s">
        <v>6</v>
      </c>
      <c r="B23" s="48">
        <v>24</v>
      </c>
      <c r="C23" s="60"/>
      <c r="D23" s="60"/>
      <c r="E23" s="60">
        <v>0</v>
      </c>
      <c r="F23" s="60"/>
      <c r="G23" s="60"/>
      <c r="H23" s="62">
        <f t="shared" si="1"/>
        <v>0</v>
      </c>
      <c r="J23" s="5"/>
    </row>
    <row r="24" spans="1:10" s="1" customFormat="1" ht="25.5" customHeight="1">
      <c r="A24" s="47" t="s">
        <v>7</v>
      </c>
      <c r="B24" s="48">
        <v>28</v>
      </c>
      <c r="C24" s="60"/>
      <c r="D24" s="60"/>
      <c r="E24" s="60">
        <v>0</v>
      </c>
      <c r="F24" s="60"/>
      <c r="G24" s="60"/>
      <c r="H24" s="62">
        <f t="shared" si="1"/>
        <v>0</v>
      </c>
      <c r="J24" s="5"/>
    </row>
    <row r="25" spans="1:10" s="1" customFormat="1" ht="25.5" customHeight="1">
      <c r="A25" s="53" t="s">
        <v>78</v>
      </c>
      <c r="B25" s="48">
        <v>35</v>
      </c>
      <c r="C25" s="60">
        <f aca="true" t="shared" si="2" ref="C25:H25">C16+C22+C23+C24</f>
        <v>3769077.94</v>
      </c>
      <c r="D25" s="60">
        <f t="shared" si="2"/>
        <v>0</v>
      </c>
      <c r="E25" s="60">
        <f t="shared" si="2"/>
        <v>3769077.94</v>
      </c>
      <c r="F25" s="60">
        <f t="shared" si="2"/>
        <v>3505903.8600000003</v>
      </c>
      <c r="G25" s="60">
        <f t="shared" si="2"/>
        <v>0</v>
      </c>
      <c r="H25" s="62">
        <f t="shared" si="2"/>
        <v>3505903.8600000003</v>
      </c>
      <c r="J25" s="5"/>
    </row>
    <row r="26" spans="1:10" s="1" customFormat="1" ht="40.5" customHeight="1">
      <c r="A26" s="54" t="s">
        <v>79</v>
      </c>
      <c r="B26" s="48">
        <v>40</v>
      </c>
      <c r="C26" s="60"/>
      <c r="D26" s="60"/>
      <c r="E26" s="60"/>
      <c r="F26" s="60"/>
      <c r="G26" s="60">
        <v>0</v>
      </c>
      <c r="H26" s="62">
        <f>SUM(F26:G26)</f>
        <v>0</v>
      </c>
      <c r="J26" s="99"/>
    </row>
    <row r="27" spans="1:10" s="1" customFormat="1" ht="42" customHeight="1">
      <c r="A27" s="55" t="s">
        <v>80</v>
      </c>
      <c r="B27" s="56">
        <v>45</v>
      </c>
      <c r="C27" s="63">
        <f aca="true" t="shared" si="3" ref="C27:H27">C14-C25+C26</f>
        <v>211867.08000000007</v>
      </c>
      <c r="D27" s="63">
        <f t="shared" si="3"/>
        <v>0</v>
      </c>
      <c r="E27" s="63">
        <f t="shared" si="3"/>
        <v>211867.08000000007</v>
      </c>
      <c r="F27" s="63">
        <f t="shared" si="3"/>
        <v>-289745.1500000004</v>
      </c>
      <c r="G27" s="63">
        <f t="shared" si="3"/>
        <v>0</v>
      </c>
      <c r="H27" s="64">
        <f t="shared" si="3"/>
        <v>-289745.1500000004</v>
      </c>
      <c r="J27" s="51"/>
    </row>
    <row r="28" spans="1:10" s="1" customFormat="1" ht="27.75" customHeight="1">
      <c r="A28" s="92" t="s">
        <v>90</v>
      </c>
      <c r="B28" s="92"/>
      <c r="C28" s="92"/>
      <c r="D28" s="92"/>
      <c r="E28" s="92"/>
      <c r="F28" s="92"/>
      <c r="G28" s="92"/>
      <c r="H28" s="92"/>
      <c r="J28" s="100"/>
    </row>
    <row r="29" spans="6:8" ht="24.75" customHeight="1">
      <c r="F29" s="40"/>
      <c r="G29" s="40"/>
      <c r="H29" s="40"/>
    </row>
    <row r="30" spans="6:8" ht="24.75" customHeight="1">
      <c r="F30" s="40"/>
      <c r="G30" s="40"/>
      <c r="H30" s="40"/>
    </row>
    <row r="31" spans="6:8" ht="19.5" customHeight="1">
      <c r="F31" s="40"/>
      <c r="G31" s="40"/>
      <c r="H31" s="40"/>
    </row>
  </sheetData>
  <sheetProtection/>
  <mergeCells count="7">
    <mergeCell ref="A1:H1"/>
    <mergeCell ref="D3:E3"/>
    <mergeCell ref="C4:E4"/>
    <mergeCell ref="F4:H4"/>
    <mergeCell ref="A28:H28"/>
    <mergeCell ref="A4:A5"/>
    <mergeCell ref="B4:B5"/>
  </mergeCells>
  <printOptions horizontalCentered="1"/>
  <pageMargins left="0.3937007874015748" right="0.1968503937007874" top="0.7874015748031497" bottom="0.3937007874015748" header="0.5118110236220472" footer="0.31496062992125984"/>
  <pageSetup fitToHeight="1" fitToWidth="1" horizontalDpi="300" verticalDpi="300" orientation="portrait" paperSize="9" scale="92" r:id="rId1"/>
  <headerFooter alignWithMargins="0">
    <oddFooter>&amp;C&amp;10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3" sqref="A3"/>
    </sheetView>
  </sheetViews>
  <sheetFormatPr defaultColWidth="9.00390625" defaultRowHeight="21.75" customHeight="1"/>
  <cols>
    <col min="1" max="1" width="45.375" style="2" customWidth="1"/>
    <col min="2" max="2" width="0.6171875" style="2" hidden="1" customWidth="1"/>
    <col min="3" max="3" width="17.25390625" style="2" customWidth="1"/>
    <col min="4" max="4" width="17.75390625" style="2" customWidth="1"/>
    <col min="5" max="5" width="12.25390625" style="2" bestFit="1" customWidth="1"/>
    <col min="6" max="6" width="13.625" style="2" customWidth="1"/>
    <col min="7" max="7" width="9.75390625" style="2" bestFit="1" customWidth="1"/>
    <col min="8" max="16384" width="9.00390625" style="2" customWidth="1"/>
  </cols>
  <sheetData>
    <row r="1" spans="1:4" ht="22.5" customHeight="1">
      <c r="A1" s="97" t="s">
        <v>91</v>
      </c>
      <c r="B1" s="97"/>
      <c r="C1" s="97"/>
      <c r="D1" s="97"/>
    </row>
    <row r="2" spans="1:4" ht="15" customHeight="1">
      <c r="A2" s="65"/>
      <c r="B2" s="65"/>
      <c r="C2" s="65"/>
      <c r="D2" s="66" t="s">
        <v>92</v>
      </c>
    </row>
    <row r="3" spans="1:4" ht="15" customHeight="1">
      <c r="A3" s="3" t="s">
        <v>132</v>
      </c>
      <c r="B3" s="89"/>
      <c r="C3" s="89"/>
      <c r="D3" s="41" t="s">
        <v>69</v>
      </c>
    </row>
    <row r="4" spans="1:4" ht="16.5" customHeight="1">
      <c r="A4" s="43" t="s">
        <v>93</v>
      </c>
      <c r="B4" s="44" t="s">
        <v>71</v>
      </c>
      <c r="C4" s="67" t="s">
        <v>8</v>
      </c>
      <c r="D4" s="68" t="s">
        <v>9</v>
      </c>
    </row>
    <row r="5" spans="1:4" s="1" customFormat="1" ht="16.5" customHeight="1">
      <c r="A5" s="47" t="s">
        <v>94</v>
      </c>
      <c r="B5" s="48"/>
      <c r="C5" s="69"/>
      <c r="D5" s="70"/>
    </row>
    <row r="6" spans="1:4" s="1" customFormat="1" ht="16.5" customHeight="1">
      <c r="A6" s="47" t="s">
        <v>95</v>
      </c>
      <c r="B6" s="48">
        <v>1</v>
      </c>
      <c r="C6" s="69">
        <v>3966500</v>
      </c>
      <c r="D6" s="71">
        <v>3812431.95</v>
      </c>
    </row>
    <row r="7" spans="1:4" s="1" customFormat="1" ht="16.5" customHeight="1">
      <c r="A7" s="47" t="s">
        <v>96</v>
      </c>
      <c r="B7" s="48">
        <v>2</v>
      </c>
      <c r="C7" s="69"/>
      <c r="D7" s="71"/>
    </row>
    <row r="8" spans="1:4" s="1" customFormat="1" ht="16.5" customHeight="1">
      <c r="A8" s="47" t="s">
        <v>97</v>
      </c>
      <c r="B8" s="48">
        <v>3</v>
      </c>
      <c r="C8" s="69"/>
      <c r="D8" s="71"/>
    </row>
    <row r="9" spans="1:4" s="1" customFormat="1" ht="16.5" customHeight="1">
      <c r="A9" s="49" t="s">
        <v>98</v>
      </c>
      <c r="B9" s="48">
        <v>4</v>
      </c>
      <c r="C9" s="69"/>
      <c r="D9" s="71"/>
    </row>
    <row r="10" spans="1:4" s="1" customFormat="1" ht="16.5" customHeight="1">
      <c r="A10" s="47" t="s">
        <v>99</v>
      </c>
      <c r="B10" s="48">
        <v>5</v>
      </c>
      <c r="C10" s="69"/>
      <c r="D10" s="71"/>
    </row>
    <row r="11" spans="1:4" s="1" customFormat="1" ht="16.5" customHeight="1">
      <c r="A11" s="47" t="s">
        <v>100</v>
      </c>
      <c r="B11" s="48">
        <v>8</v>
      </c>
      <c r="C11" s="69">
        <v>14445.02</v>
      </c>
      <c r="D11" s="71">
        <f>'[1]科目余额表'!$I$17</f>
        <v>34158.71</v>
      </c>
    </row>
    <row r="12" spans="1:4" s="1" customFormat="1" ht="16.5" customHeight="1">
      <c r="A12" s="53" t="s">
        <v>101</v>
      </c>
      <c r="B12" s="48">
        <v>13</v>
      </c>
      <c r="C12" s="69">
        <f>SUM(C6:C11)</f>
        <v>3980945.02</v>
      </c>
      <c r="D12" s="71">
        <f>SUM(D6:D11)</f>
        <v>3846590.66</v>
      </c>
    </row>
    <row r="13" spans="1:5" s="1" customFormat="1" ht="16.5" customHeight="1">
      <c r="A13" s="47" t="s">
        <v>102</v>
      </c>
      <c r="B13" s="48">
        <v>14</v>
      </c>
      <c r="C13" s="69">
        <v>3475572.27</v>
      </c>
      <c r="D13" s="71">
        <f>'业务活动表'!F17</f>
        <v>3212976.89</v>
      </c>
      <c r="E13" s="79"/>
    </row>
    <row r="14" spans="1:7" s="1" customFormat="1" ht="16.5" customHeight="1">
      <c r="A14" s="49" t="s">
        <v>103</v>
      </c>
      <c r="B14" s="48">
        <v>15</v>
      </c>
      <c r="C14" s="69"/>
      <c r="D14" s="71">
        <v>53679.5</v>
      </c>
      <c r="E14" s="5"/>
      <c r="F14" s="50"/>
      <c r="G14" s="5"/>
    </row>
    <row r="15" spans="1:6" s="1" customFormat="1" ht="16.5" customHeight="1">
      <c r="A15" s="49" t="s">
        <v>104</v>
      </c>
      <c r="B15" s="48">
        <v>16</v>
      </c>
      <c r="C15" s="69"/>
      <c r="D15" s="71"/>
      <c r="F15" s="5"/>
    </row>
    <row r="16" spans="1:6" s="1" customFormat="1" ht="16.5" customHeight="1">
      <c r="A16" s="49" t="s">
        <v>105</v>
      </c>
      <c r="B16" s="48">
        <v>19</v>
      </c>
      <c r="C16" s="69">
        <v>100472.44999999972</v>
      </c>
      <c r="D16" s="71">
        <v>284046.92</v>
      </c>
      <c r="F16" s="5"/>
    </row>
    <row r="17" spans="1:6" s="1" customFormat="1" ht="16.5" customHeight="1">
      <c r="A17" s="53" t="s">
        <v>106</v>
      </c>
      <c r="B17" s="48">
        <v>23</v>
      </c>
      <c r="C17" s="69">
        <f>SUM(C13:C16)</f>
        <v>3576044.7199999997</v>
      </c>
      <c r="D17" s="71">
        <f>SUM(D13:D16)</f>
        <v>3550703.31</v>
      </c>
      <c r="F17" s="5"/>
    </row>
    <row r="18" spans="1:6" s="1" customFormat="1" ht="16.5" customHeight="1">
      <c r="A18" s="53" t="s">
        <v>107</v>
      </c>
      <c r="B18" s="48">
        <v>24</v>
      </c>
      <c r="C18" s="69">
        <f>C12-C17</f>
        <v>404900.3000000003</v>
      </c>
      <c r="D18" s="71">
        <f>D12-D17</f>
        <v>295887.3500000001</v>
      </c>
      <c r="F18" s="5"/>
    </row>
    <row r="19" spans="1:4" s="1" customFormat="1" ht="16.5" customHeight="1">
      <c r="A19" s="47" t="s">
        <v>108</v>
      </c>
      <c r="B19" s="48"/>
      <c r="C19" s="69"/>
      <c r="D19" s="71"/>
    </row>
    <row r="20" spans="1:4" s="1" customFormat="1" ht="16.5" customHeight="1">
      <c r="A20" s="72" t="s">
        <v>109</v>
      </c>
      <c r="B20" s="48">
        <v>25</v>
      </c>
      <c r="C20" s="69"/>
      <c r="D20" s="71">
        <f>'资产负债表'!C7+'资产负债表'!C19-'资产负债表'!D7-'资产负债表'!D19</f>
        <v>0</v>
      </c>
    </row>
    <row r="21" spans="1:4" s="1" customFormat="1" ht="16.5" customHeight="1">
      <c r="A21" s="72" t="s">
        <v>110</v>
      </c>
      <c r="B21" s="48">
        <v>26</v>
      </c>
      <c r="C21" s="69"/>
      <c r="D21" s="71">
        <f>'业务活动表'!H12</f>
        <v>0</v>
      </c>
    </row>
    <row r="22" spans="1:4" s="1" customFormat="1" ht="16.5" customHeight="1">
      <c r="A22" s="73" t="s">
        <v>111</v>
      </c>
      <c r="B22" s="48">
        <v>27</v>
      </c>
      <c r="C22" s="69"/>
      <c r="D22" s="71"/>
    </row>
    <row r="23" spans="1:4" s="1" customFormat="1" ht="16.5" customHeight="1">
      <c r="A23" s="47" t="s">
        <v>112</v>
      </c>
      <c r="B23" s="48">
        <v>30</v>
      </c>
      <c r="C23" s="69"/>
      <c r="D23" s="71"/>
    </row>
    <row r="24" spans="1:4" s="1" customFormat="1" ht="16.5" customHeight="1">
      <c r="A24" s="53" t="s">
        <v>101</v>
      </c>
      <c r="B24" s="48">
        <v>34</v>
      </c>
      <c r="C24" s="69">
        <v>0</v>
      </c>
      <c r="D24" s="71">
        <f>SUM(D20:D23)</f>
        <v>0</v>
      </c>
    </row>
    <row r="25" spans="1:4" s="1" customFormat="1" ht="16.5" customHeight="1">
      <c r="A25" s="73" t="s">
        <v>113</v>
      </c>
      <c r="B25" s="48">
        <v>35</v>
      </c>
      <c r="C25" s="69">
        <v>0</v>
      </c>
      <c r="D25" s="71">
        <f>'资产负债表'!D21-'资产负债表'!C21</f>
        <v>0</v>
      </c>
    </row>
    <row r="26" spans="1:4" s="1" customFormat="1" ht="16.5" customHeight="1">
      <c r="A26" s="72" t="s">
        <v>114</v>
      </c>
      <c r="B26" s="48">
        <v>36</v>
      </c>
      <c r="C26" s="69"/>
      <c r="D26" s="71">
        <f>'资产负债表'!D7+'资产负债表'!D19-'资产负债表'!C7-'资产负债表'!C19</f>
        <v>0</v>
      </c>
    </row>
    <row r="27" spans="1:4" s="1" customFormat="1" ht="16.5" customHeight="1">
      <c r="A27" s="73" t="s">
        <v>115</v>
      </c>
      <c r="B27" s="48">
        <v>39</v>
      </c>
      <c r="C27" s="69"/>
      <c r="D27" s="71"/>
    </row>
    <row r="28" spans="1:4" s="1" customFormat="1" ht="16.5" customHeight="1">
      <c r="A28" s="53" t="s">
        <v>106</v>
      </c>
      <c r="B28" s="48">
        <v>43</v>
      </c>
      <c r="C28" s="69">
        <v>0</v>
      </c>
      <c r="D28" s="71">
        <f>SUM(D25:D27)</f>
        <v>0</v>
      </c>
    </row>
    <row r="29" spans="1:4" s="1" customFormat="1" ht="16.5" customHeight="1">
      <c r="A29" s="74" t="s">
        <v>116</v>
      </c>
      <c r="B29" s="48">
        <v>44</v>
      </c>
      <c r="C29" s="69">
        <v>0</v>
      </c>
      <c r="D29" s="71">
        <f>D24-D28</f>
        <v>0</v>
      </c>
    </row>
    <row r="30" spans="1:4" s="1" customFormat="1" ht="16.5" customHeight="1">
      <c r="A30" s="73" t="s">
        <v>117</v>
      </c>
      <c r="B30" s="48"/>
      <c r="C30" s="69"/>
      <c r="D30" s="71"/>
    </row>
    <row r="31" spans="1:4" s="1" customFormat="1" ht="16.5" customHeight="1">
      <c r="A31" s="73" t="s">
        <v>118</v>
      </c>
      <c r="B31" s="48">
        <v>45</v>
      </c>
      <c r="C31" s="69"/>
      <c r="D31" s="71">
        <f>'资产负债表'!H6-'资产负债表'!G6</f>
        <v>0</v>
      </c>
    </row>
    <row r="32" spans="1:4" s="1" customFormat="1" ht="16.5" customHeight="1">
      <c r="A32" s="73" t="s">
        <v>119</v>
      </c>
      <c r="B32" s="48">
        <v>48</v>
      </c>
      <c r="C32" s="69"/>
      <c r="D32" s="71"/>
    </row>
    <row r="33" spans="1:4" s="1" customFormat="1" ht="16.5" customHeight="1">
      <c r="A33" s="74" t="s">
        <v>101</v>
      </c>
      <c r="B33" s="48">
        <v>50</v>
      </c>
      <c r="C33" s="69">
        <v>0</v>
      </c>
      <c r="D33" s="71">
        <f>SUM(D31:D32)</f>
        <v>0</v>
      </c>
    </row>
    <row r="34" spans="1:4" s="1" customFormat="1" ht="16.5" customHeight="1">
      <c r="A34" s="72" t="s">
        <v>120</v>
      </c>
      <c r="B34" s="48">
        <v>51</v>
      </c>
      <c r="C34" s="69"/>
      <c r="D34" s="71">
        <f>'资产负债表'!G6-'资产负债表'!H6</f>
        <v>0</v>
      </c>
    </row>
    <row r="35" spans="1:4" s="1" customFormat="1" ht="16.5" customHeight="1">
      <c r="A35" s="72" t="s">
        <v>121</v>
      </c>
      <c r="B35" s="48">
        <v>52</v>
      </c>
      <c r="C35" s="69"/>
      <c r="D35" s="71"/>
    </row>
    <row r="36" spans="1:6" s="1" customFormat="1" ht="16.5" customHeight="1">
      <c r="A36" s="72" t="s">
        <v>122</v>
      </c>
      <c r="B36" s="48">
        <v>55</v>
      </c>
      <c r="C36" s="69"/>
      <c r="D36" s="71"/>
      <c r="F36" s="81" t="s">
        <v>131</v>
      </c>
    </row>
    <row r="37" spans="1:5" s="1" customFormat="1" ht="16.5" customHeight="1">
      <c r="A37" s="74" t="s">
        <v>106</v>
      </c>
      <c r="B37" s="48">
        <v>58</v>
      </c>
      <c r="C37" s="69">
        <v>0</v>
      </c>
      <c r="D37" s="71">
        <f>SUM(D34:D36)</f>
        <v>0</v>
      </c>
      <c r="E37" s="79"/>
    </row>
    <row r="38" spans="1:5" s="1" customFormat="1" ht="16.5" customHeight="1">
      <c r="A38" s="74" t="s">
        <v>123</v>
      </c>
      <c r="B38" s="48">
        <v>59</v>
      </c>
      <c r="C38" s="69">
        <v>0</v>
      </c>
      <c r="D38" s="71">
        <f>D33-D37</f>
        <v>0</v>
      </c>
      <c r="E38" s="5"/>
    </row>
    <row r="39" spans="1:4" s="1" customFormat="1" ht="16.5" customHeight="1">
      <c r="A39" s="72" t="s">
        <v>124</v>
      </c>
      <c r="B39" s="48">
        <v>60</v>
      </c>
      <c r="C39" s="69"/>
      <c r="D39" s="71"/>
    </row>
    <row r="40" spans="1:4" s="1" customFormat="1" ht="16.5" customHeight="1">
      <c r="A40" s="75" t="s">
        <v>125</v>
      </c>
      <c r="B40" s="56">
        <v>61</v>
      </c>
      <c r="C40" s="76">
        <f>C18+C29+C38+C39</f>
        <v>404900.3000000003</v>
      </c>
      <c r="D40" s="77">
        <f>D18+D29+D38+D39</f>
        <v>295887.3500000001</v>
      </c>
    </row>
    <row r="41" spans="1:4" s="1" customFormat="1" ht="25.5" customHeight="1">
      <c r="A41" s="98" t="s">
        <v>129</v>
      </c>
      <c r="B41" s="98"/>
      <c r="C41" s="98"/>
      <c r="D41" s="98"/>
    </row>
    <row r="42" ht="21.75" customHeight="1">
      <c r="D42" s="78"/>
    </row>
    <row r="43" spans="4:5" ht="21.75" customHeight="1">
      <c r="D43" s="78"/>
      <c r="E43" s="78"/>
    </row>
    <row r="44" ht="21.75" customHeight="1">
      <c r="E44" s="78"/>
    </row>
    <row r="45" ht="21.75" customHeight="1">
      <c r="E45" s="78"/>
    </row>
    <row r="46" ht="21.75" customHeight="1">
      <c r="E46" s="78"/>
    </row>
    <row r="47" ht="21.75" customHeight="1">
      <c r="E47" s="78"/>
    </row>
  </sheetData>
  <sheetProtection/>
  <mergeCells count="3">
    <mergeCell ref="A1:D1"/>
    <mergeCell ref="B3:C3"/>
    <mergeCell ref="A41:D41"/>
  </mergeCells>
  <printOptions horizontalCentered="1"/>
  <pageMargins left="0.59" right="0.29" top="0.8" bottom="0.39" header="0.51" footer="0.31"/>
  <pageSetup horizontalDpi="300" verticalDpi="300" orientation="portrait" paperSize="9" r:id="rId1"/>
  <headerFooter alignWithMargins="0">
    <oddFooter>&amp;C&amp;9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2019-03-03T13:48:59Z</cp:lastPrinted>
  <dcterms:created xsi:type="dcterms:W3CDTF">1996-12-17T01:32:42Z</dcterms:created>
  <dcterms:modified xsi:type="dcterms:W3CDTF">2020-03-30T10:06:53Z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